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utilisateurs\Service Export\#STAGIAIRE\MES DOCUMENTS ROMAIN BELLEANNEE\COMMUNICATION\SITE INTERNET\TRANQUILEAU\"/>
    </mc:Choice>
  </mc:AlternateContent>
  <xr:revisionPtr revIDLastSave="0" documentId="13_ncr:1_{2D43B476-A884-4454-AA86-7E1CF407C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4" i="1" s="1"/>
  <c r="C31" i="1"/>
  <c r="D20" i="1"/>
  <c r="D19" i="1"/>
  <c r="C15" i="1"/>
  <c r="C16" i="1" s="1"/>
  <c r="C14" i="1"/>
  <c r="D14" i="1" s="1"/>
  <c r="D13" i="1"/>
  <c r="D12" i="1"/>
  <c r="D10" i="1"/>
  <c r="C7" i="1"/>
  <c r="D7" i="1" s="1"/>
  <c r="D6" i="1"/>
  <c r="D28" i="1" s="1"/>
  <c r="D31" i="1" s="1"/>
  <c r="D5" i="1"/>
  <c r="D16" i="1" l="1"/>
  <c r="D17" i="1" s="1"/>
  <c r="D23" i="1"/>
  <c r="D24" i="1" s="1"/>
  <c r="C21" i="1"/>
  <c r="C17" i="1"/>
  <c r="J35" i="1"/>
  <c r="J37" i="1"/>
  <c r="D15" i="1"/>
  <c r="C22" i="1" l="1"/>
  <c r="D21" i="1"/>
  <c r="D22" i="1" s="1"/>
  <c r="D32" i="1" l="1"/>
  <c r="D33" i="1" s="1"/>
  <c r="D34" i="1" s="1"/>
  <c r="D35" i="1" s="1"/>
  <c r="D36" i="1" s="1"/>
  <c r="C33" i="1"/>
  <c r="C32" i="1"/>
  <c r="E33" i="1" l="1"/>
  <c r="F33" i="1"/>
  <c r="C34" i="1"/>
  <c r="E32" i="1"/>
  <c r="F32" i="1"/>
  <c r="F34" i="1" l="1"/>
  <c r="E34" i="1"/>
  <c r="C35" i="1"/>
  <c r="F35" i="1" l="1"/>
  <c r="E35" i="1"/>
  <c r="C36" i="1"/>
  <c r="F36" i="1" l="1"/>
  <c r="E36" i="1"/>
</calcChain>
</file>

<file path=xl/sharedStrings.xml><?xml version="1.0" encoding="utf-8"?>
<sst xmlns="http://schemas.openxmlformats.org/spreadsheetml/2006/main" count="74" uniqueCount="52">
  <si>
    <r>
      <t>Anwendungsfall:</t>
    </r>
    <r>
      <rPr>
        <sz val="11"/>
        <color theme="1"/>
        <rFont val="Calibri"/>
        <family val="2"/>
        <scheme val="minor"/>
      </rPr>
      <t xml:space="preserve"> Kommune, 100 Pflanzgefäße, Bewässerung in Eigenregie</t>
    </r>
  </si>
  <si>
    <t>Gewohnheit</t>
  </si>
  <si>
    <t>Tranquileau</t>
  </si>
  <si>
    <t>Anzahl der bewässerten Pflanzgefäße</t>
  </si>
  <si>
    <t>U</t>
  </si>
  <si>
    <t>Durchschnittliche Anzahl an Pflanzgefäßen pro Gruppe</t>
  </si>
  <si>
    <t>Anzahl der Gruppen</t>
  </si>
  <si>
    <t>Reduzierung der Bewässerungshäufigkeit durch Tranquileau</t>
  </si>
  <si>
    <t>%</t>
  </si>
  <si>
    <t>Anzupassen je nach gewählter Option</t>
  </si>
  <si>
    <t>Anzahl der Bewässerungsgänge pro Jahr</t>
  </si>
  <si>
    <t>Zeitaufwand pro Mitarbeiter für das Bewässern eines Pflanzgefäßes</t>
  </si>
  <si>
    <t>h</t>
  </si>
  <si>
    <t>0,2 Stunden=12Minuten</t>
  </si>
  <si>
    <t>Fahrzeit zwischen zwei Gruppen</t>
  </si>
  <si>
    <t>Bewässerungsdauer pro Runde</t>
  </si>
  <si>
    <t>Fahrtdauer pro Runde</t>
  </si>
  <si>
    <t>Gesamtdauer pro Runde</t>
  </si>
  <si>
    <t>j</t>
  </si>
  <si>
    <t>Stundensatz (Personal + Ausrüstung)</t>
  </si>
  <si>
    <t>€/h inkl. MwSt.</t>
  </si>
  <si>
    <t>45€/Stunden</t>
  </si>
  <si>
    <t>inkl. LKW</t>
  </si>
  <si>
    <t>Nb Anzahl der Mitarbeiter pro Runde</t>
  </si>
  <si>
    <t>Kosten pro Runde</t>
  </si>
  <si>
    <t>€</t>
  </si>
  <si>
    <t>Jährliche Bewässerungskosten</t>
  </si>
  <si>
    <t>€/Jahr</t>
  </si>
  <si>
    <t>Zeitersparnis</t>
  </si>
  <si>
    <t>KONTAKTIERT WERDEN</t>
  </si>
  <si>
    <t>----</t>
  </si>
  <si>
    <t>Anteil ausgestatteter Pflanzgefäße</t>
  </si>
  <si>
    <t>Kosten Kundenpaket</t>
  </si>
  <si>
    <t>€ inkl. MwSt.</t>
  </si>
  <si>
    <t>Gesamtkosten der Investition</t>
  </si>
  <si>
    <t>Kundeneinsparung</t>
  </si>
  <si>
    <t>Wasserimpact</t>
  </si>
  <si>
    <t>Kumulierte Kosten – Jahr 1</t>
  </si>
  <si>
    <t>Volumen pro Pflanzgefäß</t>
  </si>
  <si>
    <t>L</t>
  </si>
  <si>
    <t>Kumulierte Kosten – Jahr 2</t>
  </si>
  <si>
    <t>Volumen pro Runde</t>
  </si>
  <si>
    <t>Kumulierte Kosten – Jahr 3</t>
  </si>
  <si>
    <t>Eingespartes Volumen</t>
  </si>
  <si>
    <t>L/an</t>
  </si>
  <si>
    <t>Kumulierte Kosten – Jahr 4</t>
  </si>
  <si>
    <t>m3/an</t>
  </si>
  <si>
    <t>Kumulierte Kosten – Jahr 5</t>
  </si>
  <si>
    <t>Kosten pro m³ Wasser</t>
  </si>
  <si>
    <t>€/m3</t>
  </si>
  <si>
    <t>Einsparung</t>
  </si>
  <si>
    <t>€/an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</si>
</sst>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5C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2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4" borderId="0" xfId="0" applyFill="1"/>
    <xf numFmtId="9" fontId="0" fillId="0" borderId="0" xfId="0" applyNumberFormat="1"/>
    <xf numFmtId="9" fontId="0" fillId="3" borderId="0" xfId="0" applyNumberFormat="1" applyFill="1"/>
    <xf numFmtId="0" fontId="5" fillId="0" borderId="0" xfId="0" applyFont="1"/>
    <xf numFmtId="164" fontId="0" fillId="4" borderId="0" xfId="0" applyNumberFormat="1" applyFill="1"/>
    <xf numFmtId="165" fontId="0" fillId="3" borderId="0" xfId="1" applyNumberFormat="1" applyFont="1" applyFill="1"/>
    <xf numFmtId="165" fontId="0" fillId="0" borderId="0" xfId="1" applyNumberFormat="1" applyFont="1"/>
    <xf numFmtId="165" fontId="0" fillId="4" borderId="0" xfId="1" applyNumberFormat="1" applyFont="1" applyFill="1"/>
    <xf numFmtId="165" fontId="2" fillId="4" borderId="0" xfId="1" applyNumberFormat="1" applyFont="1" applyFill="1"/>
    <xf numFmtId="44" fontId="0" fillId="4" borderId="0" xfId="1" applyFont="1" applyFill="1"/>
    <xf numFmtId="166" fontId="2" fillId="4" borderId="0" xfId="0" applyNumberFormat="1" applyFont="1" applyFill="1"/>
    <xf numFmtId="0" fontId="6" fillId="3" borderId="0" xfId="2" applyFont="1" applyFill="1" applyAlignment="1">
      <alignment horizontal="center" vertical="center"/>
    </xf>
    <xf numFmtId="6" fontId="0" fillId="4" borderId="0" xfId="0" applyNumberFormat="1" applyFill="1"/>
    <xf numFmtId="166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4" borderId="5" xfId="0" applyFill="1" applyBorder="1"/>
    <xf numFmtId="166" fontId="2" fillId="0" borderId="0" xfId="0" applyNumberFormat="1" applyFont="1"/>
    <xf numFmtId="6" fontId="0" fillId="4" borderId="5" xfId="0" applyNumberFormat="1" applyFill="1" applyBorder="1"/>
    <xf numFmtId="0" fontId="0" fillId="0" borderId="6" xfId="0" applyBorder="1"/>
    <xf numFmtId="0" fontId="0" fillId="0" borderId="7" xfId="0" applyBorder="1"/>
    <xf numFmtId="6" fontId="0" fillId="2" borderId="8" xfId="0" applyNumberFormat="1" applyFill="1" applyBorder="1"/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tech-sas.com/de/projekt/" TargetMode="External"/><Relationship Id="rId1" Type="http://schemas.openxmlformats.org/officeDocument/2006/relationships/hyperlink" Target="https://www.atech-sas.com/proj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workbookViewId="0">
      <selection activeCell="H18" sqref="H18"/>
    </sheetView>
  </sheetViews>
  <sheetFormatPr baseColWidth="10" defaultColWidth="9.140625" defaultRowHeight="15" x14ac:dyDescent="0.25"/>
  <cols>
    <col min="1" max="1" width="40.85546875" style="3" customWidth="1"/>
    <col min="2" max="2" width="12.28515625" bestFit="1" customWidth="1"/>
    <col min="3" max="3" width="12" bestFit="1" customWidth="1"/>
    <col min="4" max="4" width="11.5703125" bestFit="1" customWidth="1"/>
    <col min="5" max="5" width="25.140625" customWidth="1"/>
    <col min="6" max="6" width="17.85546875" bestFit="1" customWidth="1"/>
    <col min="8" max="8" width="23.7109375" bestFit="1" customWidth="1"/>
  </cols>
  <sheetData>
    <row r="2" spans="1:5" ht="30" x14ac:dyDescent="0.25">
      <c r="A2" s="30" t="s">
        <v>0</v>
      </c>
      <c r="B2" s="1"/>
      <c r="C2" s="1"/>
      <c r="D2" s="1"/>
    </row>
    <row r="4" spans="1:5" x14ac:dyDescent="0.25">
      <c r="C4" s="1" t="s">
        <v>1</v>
      </c>
      <c r="D4" s="1" t="s">
        <v>2</v>
      </c>
    </row>
    <row r="5" spans="1:5" x14ac:dyDescent="0.25">
      <c r="A5" s="3" t="s">
        <v>3</v>
      </c>
      <c r="B5" t="s">
        <v>4</v>
      </c>
      <c r="C5" s="2">
        <v>100</v>
      </c>
      <c r="D5">
        <f>C5</f>
        <v>100</v>
      </c>
    </row>
    <row r="6" spans="1:5" ht="30" x14ac:dyDescent="0.25">
      <c r="A6" s="3" t="s">
        <v>5</v>
      </c>
      <c r="B6" t="s">
        <v>4</v>
      </c>
      <c r="C6">
        <v>10</v>
      </c>
      <c r="D6">
        <f>C6</f>
        <v>10</v>
      </c>
    </row>
    <row r="7" spans="1:5" x14ac:dyDescent="0.25">
      <c r="A7" s="3" t="s">
        <v>6</v>
      </c>
      <c r="B7" t="s">
        <v>4</v>
      </c>
      <c r="C7" s="4">
        <f>C5/C6</f>
        <v>10</v>
      </c>
      <c r="D7" s="4">
        <f>C7</f>
        <v>10</v>
      </c>
    </row>
    <row r="9" spans="1:5" ht="30" x14ac:dyDescent="0.25">
      <c r="A9" s="3" t="s">
        <v>7</v>
      </c>
      <c r="B9" t="s">
        <v>8</v>
      </c>
      <c r="C9" s="5">
        <v>0</v>
      </c>
      <c r="D9" s="6">
        <v>0.5</v>
      </c>
      <c r="E9" s="7" t="s">
        <v>9</v>
      </c>
    </row>
    <row r="10" spans="1:5" x14ac:dyDescent="0.25">
      <c r="A10" s="3" t="s">
        <v>10</v>
      </c>
      <c r="B10" t="s">
        <v>4</v>
      </c>
      <c r="C10" s="2">
        <v>52</v>
      </c>
      <c r="D10">
        <f>C10-(C10*D9)</f>
        <v>26</v>
      </c>
    </row>
    <row r="12" spans="1:5" ht="30" x14ac:dyDescent="0.25">
      <c r="A12" s="3" t="s">
        <v>11</v>
      </c>
      <c r="B12" t="s">
        <v>12</v>
      </c>
      <c r="C12" s="2">
        <v>0.1</v>
      </c>
      <c r="D12">
        <f>C12</f>
        <v>0.1</v>
      </c>
      <c r="E12" s="7" t="s">
        <v>13</v>
      </c>
    </row>
    <row r="13" spans="1:5" x14ac:dyDescent="0.25">
      <c r="A13" s="3" t="s">
        <v>14</v>
      </c>
      <c r="B13" t="s">
        <v>12</v>
      </c>
      <c r="C13" s="2">
        <v>0.1</v>
      </c>
      <c r="D13">
        <f t="shared" ref="D13:D16" si="0">C13</f>
        <v>0.1</v>
      </c>
    </row>
    <row r="14" spans="1:5" x14ac:dyDescent="0.25">
      <c r="A14" s="3" t="s">
        <v>15</v>
      </c>
      <c r="B14" t="s">
        <v>12</v>
      </c>
      <c r="C14" s="4">
        <f>C12*C5</f>
        <v>10</v>
      </c>
      <c r="D14" s="4">
        <f t="shared" si="0"/>
        <v>10</v>
      </c>
    </row>
    <row r="15" spans="1:5" x14ac:dyDescent="0.25">
      <c r="A15" s="3" t="s">
        <v>16</v>
      </c>
      <c r="B15" t="s">
        <v>12</v>
      </c>
      <c r="C15" s="4">
        <f>C13*C7</f>
        <v>1</v>
      </c>
      <c r="D15" s="4">
        <f t="shared" si="0"/>
        <v>1</v>
      </c>
    </row>
    <row r="16" spans="1:5" x14ac:dyDescent="0.25">
      <c r="A16" s="3" t="s">
        <v>17</v>
      </c>
      <c r="B16" t="s">
        <v>12</v>
      </c>
      <c r="C16" s="4">
        <f>C15+C14</f>
        <v>11</v>
      </c>
      <c r="D16" s="4">
        <f t="shared" si="0"/>
        <v>11</v>
      </c>
    </row>
    <row r="17" spans="1:10" x14ac:dyDescent="0.25">
      <c r="A17" s="3" t="s">
        <v>17</v>
      </c>
      <c r="B17" t="s">
        <v>18</v>
      </c>
      <c r="C17" s="8">
        <f>C16/7</f>
        <v>1.5714285714285714</v>
      </c>
      <c r="D17" s="8">
        <f>D16/7</f>
        <v>1.5714285714285714</v>
      </c>
    </row>
    <row r="19" spans="1:10" ht="30" x14ac:dyDescent="0.25">
      <c r="A19" s="3" t="s">
        <v>19</v>
      </c>
      <c r="B19" s="3" t="s">
        <v>20</v>
      </c>
      <c r="C19" s="9">
        <v>45</v>
      </c>
      <c r="D19" s="10">
        <f>C19</f>
        <v>45</v>
      </c>
      <c r="E19" s="7" t="s">
        <v>21</v>
      </c>
      <c r="F19" t="s">
        <v>22</v>
      </c>
    </row>
    <row r="20" spans="1:10" x14ac:dyDescent="0.25">
      <c r="A20" s="3" t="s">
        <v>23</v>
      </c>
      <c r="B20" t="s">
        <v>4</v>
      </c>
      <c r="C20" s="2">
        <v>1</v>
      </c>
      <c r="D20">
        <f>C20</f>
        <v>1</v>
      </c>
    </row>
    <row r="21" spans="1:10" x14ac:dyDescent="0.25">
      <c r="A21" s="3" t="s">
        <v>24</v>
      </c>
      <c r="B21" t="s">
        <v>25</v>
      </c>
      <c r="C21" s="11">
        <f>C19*C16*C20</f>
        <v>495</v>
      </c>
      <c r="D21" s="11">
        <f>C21</f>
        <v>495</v>
      </c>
    </row>
    <row r="22" spans="1:10" x14ac:dyDescent="0.25">
      <c r="A22" s="3" t="s">
        <v>26</v>
      </c>
      <c r="B22" t="s">
        <v>27</v>
      </c>
      <c r="C22" s="12">
        <f>C21*C10</f>
        <v>25740</v>
      </c>
      <c r="D22" s="12">
        <f>D21*D10</f>
        <v>12870</v>
      </c>
    </row>
    <row r="23" spans="1:10" x14ac:dyDescent="0.25">
      <c r="A23" s="3" t="s">
        <v>28</v>
      </c>
      <c r="B23" t="s">
        <v>12</v>
      </c>
      <c r="C23" s="4"/>
      <c r="D23" s="4">
        <f>($C$16*$C$10*D20)-(D16*D10*D20)</f>
        <v>286</v>
      </c>
    </row>
    <row r="24" spans="1:10" x14ac:dyDescent="0.25">
      <c r="A24" s="3" t="s">
        <v>28</v>
      </c>
      <c r="B24" t="s">
        <v>27</v>
      </c>
      <c r="C24" s="13"/>
      <c r="D24" s="14">
        <f>D23*D19</f>
        <v>12870</v>
      </c>
      <c r="F24" s="15" t="s">
        <v>29</v>
      </c>
      <c r="G24" s="15"/>
      <c r="H24" s="15"/>
    </row>
    <row r="25" spans="1:10" x14ac:dyDescent="0.25">
      <c r="F25" s="15"/>
      <c r="G25" s="15"/>
      <c r="H25" s="15"/>
    </row>
    <row r="26" spans="1:10" x14ac:dyDescent="0.25">
      <c r="A26" s="3" t="s">
        <v>30</v>
      </c>
      <c r="F26" s="15"/>
      <c r="G26" s="15"/>
      <c r="H26" s="15"/>
    </row>
    <row r="28" spans="1:10" x14ac:dyDescent="0.25">
      <c r="A28" s="3" t="s">
        <v>31</v>
      </c>
      <c r="B28" t="s">
        <v>8</v>
      </c>
      <c r="C28" s="5">
        <v>0</v>
      </c>
      <c r="D28" s="5">
        <f>D6/D5</f>
        <v>0.1</v>
      </c>
    </row>
    <row r="29" spans="1:10" x14ac:dyDescent="0.25">
      <c r="A29" s="3" t="s">
        <v>32</v>
      </c>
      <c r="B29" t="s">
        <v>33</v>
      </c>
      <c r="C29" s="16"/>
      <c r="D29" s="16">
        <v>2220</v>
      </c>
    </row>
    <row r="31" spans="1:10" x14ac:dyDescent="0.25">
      <c r="A31" s="3" t="s">
        <v>34</v>
      </c>
      <c r="B31" t="s">
        <v>25</v>
      </c>
      <c r="C31" s="17">
        <f>(C29*C28*C5)</f>
        <v>0</v>
      </c>
      <c r="D31" s="17">
        <f>(D29*D28*D5)</f>
        <v>22200</v>
      </c>
      <c r="E31" t="s">
        <v>35</v>
      </c>
      <c r="F31" s="18" t="s">
        <v>35</v>
      </c>
      <c r="H31" s="19" t="s">
        <v>36</v>
      </c>
      <c r="I31" s="20"/>
      <c r="J31" s="21"/>
    </row>
    <row r="32" spans="1:10" x14ac:dyDescent="0.25">
      <c r="A32" s="3" t="s">
        <v>37</v>
      </c>
      <c r="B32" t="s">
        <v>25</v>
      </c>
      <c r="C32" s="17">
        <f>C$22+C31</f>
        <v>25740</v>
      </c>
      <c r="D32" s="17">
        <f>D$22+D31</f>
        <v>35070</v>
      </c>
      <c r="E32" s="5">
        <f>(C32-D32)/C32</f>
        <v>-0.36247086247086246</v>
      </c>
      <c r="F32" s="17">
        <f>C32-D32</f>
        <v>-9330</v>
      </c>
      <c r="H32" s="22" t="s">
        <v>38</v>
      </c>
      <c r="I32" t="s">
        <v>39</v>
      </c>
      <c r="J32" s="23">
        <v>50</v>
      </c>
    </row>
    <row r="33" spans="1:10" x14ac:dyDescent="0.25">
      <c r="A33" s="31" t="s">
        <v>40</v>
      </c>
      <c r="B33" t="s">
        <v>25</v>
      </c>
      <c r="C33" s="17">
        <f t="shared" ref="C33:D36" si="1">C$22+C32</f>
        <v>51480</v>
      </c>
      <c r="D33" s="17">
        <f t="shared" si="1"/>
        <v>47940</v>
      </c>
      <c r="E33" s="5">
        <f t="shared" ref="E33:E36" si="2">(C33-D33)/C33</f>
        <v>6.8764568764568768E-2</v>
      </c>
      <c r="F33" s="17">
        <f t="shared" ref="F33:F36" si="3">C33-D33</f>
        <v>3540</v>
      </c>
      <c r="H33" s="22" t="s">
        <v>41</v>
      </c>
      <c r="I33" t="s">
        <v>39</v>
      </c>
      <c r="J33" s="24">
        <f>J32*C5</f>
        <v>5000</v>
      </c>
    </row>
    <row r="34" spans="1:10" x14ac:dyDescent="0.25">
      <c r="A34" s="3" t="s">
        <v>42</v>
      </c>
      <c r="B34" t="s">
        <v>25</v>
      </c>
      <c r="C34" s="17">
        <f t="shared" si="1"/>
        <v>77220</v>
      </c>
      <c r="D34" s="17">
        <f t="shared" si="1"/>
        <v>60810</v>
      </c>
      <c r="E34" s="5">
        <f t="shared" si="2"/>
        <v>0.21250971250971251</v>
      </c>
      <c r="F34" s="17">
        <f t="shared" si="3"/>
        <v>16410</v>
      </c>
      <c r="H34" s="22" t="s">
        <v>43</v>
      </c>
      <c r="I34" t="s">
        <v>44</v>
      </c>
      <c r="J34" s="24">
        <f>J33*D10</f>
        <v>130000</v>
      </c>
    </row>
    <row r="35" spans="1:10" x14ac:dyDescent="0.25">
      <c r="A35" s="3" t="s">
        <v>45</v>
      </c>
      <c r="B35" t="s">
        <v>25</v>
      </c>
      <c r="C35" s="17">
        <f t="shared" si="1"/>
        <v>102960</v>
      </c>
      <c r="D35" s="17">
        <f t="shared" si="1"/>
        <v>73680</v>
      </c>
      <c r="E35" s="5">
        <f t="shared" si="2"/>
        <v>0.28438228438228436</v>
      </c>
      <c r="F35" s="17">
        <f t="shared" si="3"/>
        <v>29280</v>
      </c>
      <c r="H35" s="22" t="s">
        <v>43</v>
      </c>
      <c r="I35" t="s">
        <v>46</v>
      </c>
      <c r="J35" s="24">
        <f>J34/1000</f>
        <v>130</v>
      </c>
    </row>
    <row r="36" spans="1:10" x14ac:dyDescent="0.25">
      <c r="A36" s="3" t="s">
        <v>47</v>
      </c>
      <c r="B36" t="s">
        <v>25</v>
      </c>
      <c r="C36" s="17">
        <f t="shared" si="1"/>
        <v>128700</v>
      </c>
      <c r="D36" s="17">
        <f t="shared" si="1"/>
        <v>86550</v>
      </c>
      <c r="E36" s="5">
        <f t="shared" si="2"/>
        <v>0.32750582750582752</v>
      </c>
      <c r="F36" s="25">
        <f t="shared" si="3"/>
        <v>42150</v>
      </c>
      <c r="H36" s="22" t="s">
        <v>48</v>
      </c>
      <c r="I36" t="s">
        <v>49</v>
      </c>
      <c r="J36" s="26">
        <v>3</v>
      </c>
    </row>
    <row r="37" spans="1:10" x14ac:dyDescent="0.25">
      <c r="C37" s="17"/>
      <c r="D37" s="17"/>
      <c r="E37" s="5"/>
      <c r="F37" s="17"/>
      <c r="H37" s="27" t="s">
        <v>50</v>
      </c>
      <c r="I37" s="28" t="s">
        <v>51</v>
      </c>
      <c r="J37" s="29">
        <f>J34/1000*J36</f>
        <v>390</v>
      </c>
    </row>
  </sheetData>
  <mergeCells count="1">
    <mergeCell ref="F24:H26"/>
  </mergeCells>
  <conditionalFormatting sqref="E32:F36">
    <cfRule type="cellIs" dxfId="0" priority="1" operator="greaterThan">
      <formula>0</formula>
    </cfRule>
  </conditionalFormatting>
  <hyperlinks>
    <hyperlink ref="F24" r:id="rId1" display="ETRE RECONTACTE" xr:uid="{D19A2031-8366-4141-AE16-0BAD231BEEC6}"/>
    <hyperlink ref="F24:H26" r:id="rId2" display="KONTAKTIERT WERDEN" xr:uid="{B09EB36A-C250-4688-9E0A-4C416C6DC3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EXPORT</dc:creator>
  <cp:lastModifiedBy>Assistant EXPORT</cp:lastModifiedBy>
  <dcterms:created xsi:type="dcterms:W3CDTF">2015-06-05T18:19:34Z</dcterms:created>
  <dcterms:modified xsi:type="dcterms:W3CDTF">2025-06-06T07:13:46Z</dcterms:modified>
</cp:coreProperties>
</file>